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2\03.2022\"/>
    </mc:Choice>
  </mc:AlternateContent>
  <bookViews>
    <workbookView xWindow="0" yWindow="0" windowWidth="28800" windowHeight="12435" activeTab="2"/>
  </bookViews>
  <sheets>
    <sheet name="Январь" sheetId="1" r:id="rId1"/>
    <sheet name="Февраль" sheetId="2" r:id="rId2"/>
    <sheet name="Март" sheetId="3" r:id="rId3"/>
  </sheets>
  <externalReferences>
    <externalReference r:id="rId4"/>
    <externalReference r:id="rId5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I9" i="3" l="1"/>
  <c r="J9" i="3" s="1"/>
  <c r="E9" i="3"/>
  <c r="E7" i="3"/>
  <c r="I7" i="3" s="1"/>
  <c r="J7" i="3" s="1"/>
  <c r="I6" i="3"/>
  <c r="J6" i="3" s="1"/>
  <c r="E6" i="3"/>
  <c r="H6" i="2" l="1"/>
  <c r="G6" i="2"/>
  <c r="E9" i="2" l="1"/>
  <c r="I9" i="2" s="1"/>
  <c r="J9" i="2" s="1"/>
  <c r="E7" i="2"/>
  <c r="E6" i="2"/>
  <c r="I7" i="2"/>
  <c r="J7" i="2" s="1"/>
  <c r="I6" i="2"/>
  <c r="J6" i="2" s="1"/>
  <c r="H12" i="1" l="1"/>
  <c r="H14" i="1"/>
  <c r="H13" i="1"/>
  <c r="H11" i="1"/>
  <c r="H10" i="1"/>
  <c r="H15" i="1"/>
  <c r="H9" i="1"/>
  <c r="H8" i="1"/>
  <c r="H7" i="1"/>
  <c r="H6" i="1"/>
  <c r="J9" i="1" l="1"/>
  <c r="I6" i="1"/>
  <c r="J6" i="1" s="1"/>
  <c r="I7" i="1"/>
  <c r="J7" i="1" s="1"/>
  <c r="I9" i="1"/>
  <c r="G15" i="1"/>
  <c r="E6" i="1"/>
  <c r="E7" i="1"/>
  <c r="E9" i="1"/>
</calcChain>
</file>

<file path=xl/sharedStrings.xml><?xml version="1.0" encoding="utf-8"?>
<sst xmlns="http://schemas.openxmlformats.org/spreadsheetml/2006/main" count="159" uniqueCount="35">
  <si>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</si>
  <si>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</si>
  <si>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</si>
  <si>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</si>
  <si>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</si>
  <si>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</si>
  <si>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</si>
  <si>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</si>
  <si>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</si>
  <si>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</si>
  <si>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</si>
  <si>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</si>
  <si>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</si>
  <si>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</si>
  <si>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</si>
  <si>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</si>
  <si>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</si>
  <si>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</si>
  <si>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</si>
  <si>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</si>
  <si>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</si>
  <si>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</si>
  <si>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</si>
  <si>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</si>
  <si>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</si>
  <si>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</si>
  <si>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</si>
  <si>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</si>
  <si>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</si>
  <si>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</si>
  <si>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2022 года                  </t>
  </si>
  <si>
    <t>1-28 февраля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</si>
  <si>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2022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</si>
  <si>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</si>
  <si>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2022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</si>
</sst>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54;&#1087;&#1077;&#1088;&#1072;&#1090;&#1080;&#1074;&#1085;&#1099;&#1081;%20&#1091;&#1095;&#1077;&#1090;\Private\2022\&#1050;&#1086;&#1084;&#1089;&#1086;&#1084;&#1086;&#1083;&#1100;&#1089;&#1082;\2022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54;&#1087;&#1077;&#1088;&#1072;&#1090;&#1080;&#1074;&#1085;&#1099;&#1081;%20&#1091;&#1095;&#1077;&#1090;\Private\2022\&#1050;&#1086;&#1084;&#1073;&#1099;&#1090;%20&#1061;&#1072;&#1073;.%20&#1082;&#1088;&#1072;&#1081;\&#1050;&#1086;&#1084;&#1073;&#1099;&#1090;%20&#1061;&#1072;&#1073;&#1072;&#1088;&#1086;&#1074;&#1089;&#1082;&#1080;&#1081;%20&#1082;&#1088;&#1072;&#1081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2"/>
    </sheetNames>
    <sheetDataSet>
      <sheetData sheetId="0">
        <row r="36">
          <cell r="FN36">
            <v>689.97699999999998</v>
          </cell>
          <cell r="FQ36">
            <v>1.3720000000000001</v>
          </cell>
          <cell r="GA36">
            <v>220.02100000000002</v>
          </cell>
          <cell r="GK36">
            <v>197.72599999999994</v>
          </cell>
          <cell r="GM36">
            <v>4.4949999999999983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3.39</v>
          </cell>
        </row>
        <row r="78">
          <cell r="J78">
            <v>1.601</v>
          </cell>
        </row>
        <row r="107">
          <cell r="J107">
            <v>0.72599999999999998</v>
          </cell>
        </row>
        <row r="148">
          <cell r="J148">
            <v>0.74199999999999999</v>
          </cell>
        </row>
        <row r="149">
          <cell r="J149">
            <v>0</v>
          </cell>
        </row>
        <row r="152">
          <cell r="J152">
            <v>1.7150000000000001</v>
          </cell>
        </row>
        <row r="153">
          <cell r="J153">
            <v>0.01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9" activePane="bottomLeft" state="frozen"/>
      <selection pane="bottomLeft" activeCell="F10" sqref="F10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5" t="s">
        <v>28</v>
      </c>
      <c r="J1" s="45"/>
    </row>
    <row r="2" spans="1:11" ht="85.5" customHeight="1" x14ac:dyDescent="0.25">
      <c r="A2" s="42" t="s">
        <v>30</v>
      </c>
      <c r="B2" s="43"/>
      <c r="C2" s="43"/>
      <c r="D2" s="43"/>
      <c r="E2" s="43"/>
      <c r="F2" s="43"/>
      <c r="G2" s="43"/>
      <c r="H2" s="43"/>
      <c r="I2" s="43"/>
      <c r="J2" s="44"/>
    </row>
    <row r="3" spans="1:11" ht="15.75" thickBot="1" x14ac:dyDescent="0.3">
      <c r="A3" s="58" t="s">
        <v>4</v>
      </c>
      <c r="B3" s="59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0.24307500000000001</v>
      </c>
      <c r="H6" s="19">
        <f>[1]Лист1!$GA$36/1000</f>
        <v>0.22002100000000002</v>
      </c>
      <c r="I6" s="19">
        <f>E6</f>
        <v>1.1160000000000001</v>
      </c>
      <c r="J6" s="20">
        <f>I6-H6</f>
        <v>0.89597900000000008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54">
        <f>3/1000*24*31</f>
        <v>2.2320000000000002</v>
      </c>
      <c r="F7" s="18" t="s">
        <v>20</v>
      </c>
      <c r="G7" s="27">
        <v>0.75621000000000005</v>
      </c>
      <c r="H7" s="21">
        <f>[1]Лист1!$FN$36/1000</f>
        <v>0.68997699999999995</v>
      </c>
      <c r="I7" s="46">
        <f>E7</f>
        <v>2.2320000000000002</v>
      </c>
      <c r="J7" s="48">
        <f>I7-H7-H8</f>
        <v>1.5406510000000004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5">
        <v>2.2320000000000002</v>
      </c>
      <c r="F8" s="9" t="s">
        <v>21</v>
      </c>
      <c r="G8" s="30">
        <v>1.1610000000000001E-3</v>
      </c>
      <c r="H8" s="22">
        <f>[1]Лист1!$FQ$36/1000</f>
        <v>1.3720000000000002E-3</v>
      </c>
      <c r="I8" s="47"/>
      <c r="J8" s="49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54">
        <f>15/1000*24*31</f>
        <v>11.16</v>
      </c>
      <c r="F9" s="18" t="s">
        <v>22</v>
      </c>
      <c r="G9" s="28">
        <v>0.2</v>
      </c>
      <c r="H9" s="21">
        <f>[1]Лист1!$GK$36/1000</f>
        <v>0.19772599999999993</v>
      </c>
      <c r="I9" s="50">
        <f>E9</f>
        <v>11.16</v>
      </c>
      <c r="J9" s="48">
        <f>I9-H9-H10-H11-H12-H13-H14-H15</f>
        <v>10.952984999999998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56"/>
      <c r="F10" s="25" t="s">
        <v>29</v>
      </c>
      <c r="G10" s="29">
        <v>1.537E-3</v>
      </c>
      <c r="H10" s="26">
        <f>[2]Лист1!$J$148/1000</f>
        <v>7.4200000000000004E-4</v>
      </c>
      <c r="I10" s="51"/>
      <c r="J10" s="57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56"/>
      <c r="F11" s="12" t="s">
        <v>23</v>
      </c>
      <c r="G11" s="29">
        <v>1.1559999999999999E-3</v>
      </c>
      <c r="H11" s="23">
        <f>[2]Лист1!$J$78/1000</f>
        <v>1.601E-3</v>
      </c>
      <c r="I11" s="52"/>
      <c r="J11" s="57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56"/>
      <c r="F12" s="12" t="s">
        <v>24</v>
      </c>
      <c r="G12" s="29">
        <v>1.5560000000000001E-3</v>
      </c>
      <c r="H12" s="23">
        <f>([2]Лист1!$J$152+[2]Лист1!$J$153)/1000</f>
        <v>1.7250000000000002E-3</v>
      </c>
      <c r="I12" s="52"/>
      <c r="J12" s="57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56"/>
      <c r="F13" s="12" t="s">
        <v>25</v>
      </c>
      <c r="G13" s="29">
        <v>1.5200000000000001E-3</v>
      </c>
      <c r="H13" s="23">
        <f>[2]Лист1!$J$149</f>
        <v>0</v>
      </c>
      <c r="I13" s="52"/>
      <c r="J13" s="57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56"/>
      <c r="F14" s="12" t="s">
        <v>26</v>
      </c>
      <c r="G14" s="29">
        <v>6.8100000000000007E-4</v>
      </c>
      <c r="H14" s="23">
        <f>[2]Лист1!$J$107/1000</f>
        <v>7.2599999999999997E-4</v>
      </c>
      <c r="I14" s="52"/>
      <c r="J14" s="57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55"/>
      <c r="F15" s="9" t="s">
        <v>27</v>
      </c>
      <c r="G15" s="30">
        <f>H15</f>
        <v>4.4949999999999981E-3</v>
      </c>
      <c r="H15" s="22">
        <f>[1]Лист1!$GM$36/1000</f>
        <v>4.4949999999999981E-3</v>
      </c>
      <c r="I15" s="53"/>
      <c r="J15" s="49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6" activePane="bottomLeft" state="frozen"/>
      <selection pane="bottomLeft" sqref="A1:XFD104857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5" t="s">
        <v>28</v>
      </c>
      <c r="J1" s="45"/>
    </row>
    <row r="2" spans="1:11" ht="85.5" customHeight="1" x14ac:dyDescent="0.25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4"/>
    </row>
    <row r="3" spans="1:11" ht="15.75" thickBot="1" x14ac:dyDescent="0.3">
      <c r="A3" s="58" t="s">
        <v>31</v>
      </c>
      <c r="B3" s="59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32">
        <f>203.5/1000</f>
        <v>0.20349999999999999</v>
      </c>
      <c r="H6" s="32">
        <f>188.09/1000</f>
        <v>0.18809000000000001</v>
      </c>
      <c r="I6" s="19">
        <f>E6</f>
        <v>1.008</v>
      </c>
      <c r="J6" s="20">
        <f>I6-H6</f>
        <v>0.81991000000000003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54">
        <f>3/1000*24*28</f>
        <v>2.016</v>
      </c>
      <c r="F7" s="18" t="s">
        <v>20</v>
      </c>
      <c r="G7" s="32">
        <v>0.58510000000000006</v>
      </c>
      <c r="H7" s="32">
        <v>0.525177</v>
      </c>
      <c r="I7" s="46">
        <f>E7</f>
        <v>2.016</v>
      </c>
      <c r="J7" s="48">
        <f>I7-H7-H8</f>
        <v>1.4897020000000001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5">
        <v>2.2320000000000002</v>
      </c>
      <c r="F8" s="9" t="s">
        <v>21</v>
      </c>
      <c r="G8" s="32">
        <v>1.121E-3</v>
      </c>
      <c r="H8" s="32">
        <v>1.121E-3</v>
      </c>
      <c r="I8" s="47"/>
      <c r="J8" s="49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54">
        <f>15/1000*24*28</f>
        <v>10.08</v>
      </c>
      <c r="F9" s="18" t="s">
        <v>22</v>
      </c>
      <c r="G9" s="32">
        <v>0.18</v>
      </c>
      <c r="H9" s="32">
        <v>0.15260799999999999</v>
      </c>
      <c r="I9" s="50">
        <f>E9</f>
        <v>10.08</v>
      </c>
      <c r="J9" s="48">
        <f>I9-H9-H10-H11-H12-H13-H14-H15</f>
        <v>9.918886999999998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56"/>
      <c r="F10" s="25" t="s">
        <v>29</v>
      </c>
      <c r="G10" s="32">
        <v>1E-3</v>
      </c>
      <c r="H10" s="32">
        <v>4.95E-4</v>
      </c>
      <c r="I10" s="51"/>
      <c r="J10" s="57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56"/>
      <c r="F11" s="12" t="s">
        <v>23</v>
      </c>
      <c r="G11" s="32">
        <v>1.4E-3</v>
      </c>
      <c r="H11" s="32">
        <v>1.379E-3</v>
      </c>
      <c r="I11" s="52"/>
      <c r="J11" s="57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56"/>
      <c r="F12" s="12" t="s">
        <v>24</v>
      </c>
      <c r="G12" s="32">
        <v>1.9E-3</v>
      </c>
      <c r="H12" s="32">
        <v>1.7749999999999999E-3</v>
      </c>
      <c r="I12" s="52"/>
      <c r="J12" s="57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56"/>
      <c r="F13" s="12" t="s">
        <v>25</v>
      </c>
      <c r="G13" s="32">
        <v>0</v>
      </c>
      <c r="H13" s="32">
        <v>0</v>
      </c>
      <c r="I13" s="52"/>
      <c r="J13" s="57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56"/>
      <c r="F14" s="12" t="s">
        <v>26</v>
      </c>
      <c r="G14" s="32">
        <v>8.0000000000000004E-4</v>
      </c>
      <c r="H14" s="32">
        <v>7.6000000000000004E-4</v>
      </c>
      <c r="I14" s="52"/>
      <c r="J14" s="57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55"/>
      <c r="F15" s="9" t="s">
        <v>27</v>
      </c>
      <c r="G15" s="32">
        <v>4.0959999999999998E-3</v>
      </c>
      <c r="H15" s="32">
        <v>4.0959999999999998E-3</v>
      </c>
      <c r="I15" s="53"/>
      <c r="J15" s="49"/>
    </row>
    <row r="17" spans="7:7" ht="63" customHeight="1" x14ac:dyDescent="0.25">
      <c r="G17" s="4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4" zoomScale="70" zoomScaleNormal="70" workbookViewId="0">
      <selection activeCell="A4" sqref="A4:J4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45" t="s">
        <v>28</v>
      </c>
      <c r="J1" s="45"/>
    </row>
    <row r="2" spans="1:11" ht="85.5" customHeight="1" x14ac:dyDescent="0.25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4"/>
    </row>
    <row r="3" spans="1:11" x14ac:dyDescent="0.25">
      <c r="A3" s="58" t="s">
        <v>33</v>
      </c>
      <c r="B3" s="59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62" t="s">
        <v>0</v>
      </c>
      <c r="B4" s="62" t="s">
        <v>1</v>
      </c>
      <c r="C4" s="62" t="s">
        <v>2</v>
      </c>
      <c r="D4" s="62" t="s">
        <v>3</v>
      </c>
      <c r="E4" s="62" t="s">
        <v>10</v>
      </c>
      <c r="F4" s="62" t="s">
        <v>15</v>
      </c>
      <c r="G4" s="62" t="s">
        <v>11</v>
      </c>
      <c r="H4" s="63" t="s">
        <v>12</v>
      </c>
      <c r="I4" s="63" t="s">
        <v>13</v>
      </c>
      <c r="J4" s="63" t="s">
        <v>14</v>
      </c>
    </row>
    <row r="5" spans="1:11" ht="15.75" thickBot="1" x14ac:dyDescent="0.3">
      <c r="A5" s="14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15">
        <v>10</v>
      </c>
      <c r="K5" s="6"/>
    </row>
    <row r="6" spans="1:11" ht="64.5" thickBot="1" x14ac:dyDescent="0.3">
      <c r="A6" s="60">
        <v>1</v>
      </c>
      <c r="B6" s="61" t="s">
        <v>16</v>
      </c>
      <c r="C6" s="61" t="s">
        <v>16</v>
      </c>
      <c r="D6" s="61" t="s">
        <v>7</v>
      </c>
      <c r="E6" s="39">
        <f>1.5/1000*24*28</f>
        <v>1.008</v>
      </c>
      <c r="F6" s="61" t="s">
        <v>19</v>
      </c>
      <c r="G6" s="33">
        <v>0.21030000000000001</v>
      </c>
      <c r="H6" s="33">
        <v>0.18882400000000002</v>
      </c>
      <c r="I6" s="33">
        <f>E6</f>
        <v>1.008</v>
      </c>
      <c r="J6" s="34">
        <f>I6-H6</f>
        <v>0.81917600000000002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54">
        <f>3/1000*24*28</f>
        <v>2.016</v>
      </c>
      <c r="F7" s="18" t="s">
        <v>20</v>
      </c>
      <c r="G7" s="35">
        <v>0.4894</v>
      </c>
      <c r="H7" s="35">
        <v>0.49056900000000003</v>
      </c>
      <c r="I7" s="46">
        <f>E7</f>
        <v>2.016</v>
      </c>
      <c r="J7" s="48">
        <f>I7-H7-H8</f>
        <v>1.5245930000000001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5">
        <v>2.2320000000000002</v>
      </c>
      <c r="F8" s="9" t="s">
        <v>21</v>
      </c>
      <c r="G8" s="38">
        <v>8.3799999999999999E-4</v>
      </c>
      <c r="H8" s="38">
        <v>8.3799999999999999E-4</v>
      </c>
      <c r="I8" s="47"/>
      <c r="J8" s="49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56">
        <f>15/1000*24*28</f>
        <v>10.08</v>
      </c>
      <c r="F9" s="25" t="s">
        <v>22</v>
      </c>
      <c r="G9" s="36">
        <v>0.14000000000000001</v>
      </c>
      <c r="H9" s="36">
        <v>0.13164099999999998</v>
      </c>
      <c r="I9" s="51">
        <f>E9</f>
        <v>10.08</v>
      </c>
      <c r="J9" s="57">
        <f>I9-H9-H10-H11-H12-H13-H14-H15</f>
        <v>9.9383660000000003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56"/>
      <c r="F10" s="25" t="s">
        <v>29</v>
      </c>
      <c r="G10" s="37">
        <v>6.9999999999999999E-4</v>
      </c>
      <c r="H10" s="37">
        <v>2.0000000000000001E-4</v>
      </c>
      <c r="I10" s="51"/>
      <c r="J10" s="57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56"/>
      <c r="F11" s="12" t="s">
        <v>23</v>
      </c>
      <c r="G11" s="37">
        <v>1.1999999999999999E-3</v>
      </c>
      <c r="H11" s="37">
        <v>1.059E-3</v>
      </c>
      <c r="I11" s="52"/>
      <c r="J11" s="57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56"/>
      <c r="F12" s="12" t="s">
        <v>24</v>
      </c>
      <c r="G12" s="37">
        <v>1.6999999999999999E-3</v>
      </c>
      <c r="H12" s="37">
        <v>1.2819999999999999E-3</v>
      </c>
      <c r="I12" s="52"/>
      <c r="J12" s="57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56"/>
      <c r="F13" s="12" t="s">
        <v>25</v>
      </c>
      <c r="G13" s="37">
        <v>6.0499999999999996E-4</v>
      </c>
      <c r="H13" s="37">
        <v>3.5720000000000001E-3</v>
      </c>
      <c r="I13" s="52"/>
      <c r="J13" s="57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56"/>
      <c r="F14" s="12" t="s">
        <v>26</v>
      </c>
      <c r="G14" s="37">
        <v>8.0000000000000004E-4</v>
      </c>
      <c r="H14" s="37">
        <v>5.3899999999999998E-4</v>
      </c>
      <c r="I14" s="52"/>
      <c r="J14" s="57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55"/>
      <c r="F15" s="9" t="s">
        <v>27</v>
      </c>
      <c r="G15" s="38">
        <v>3.3410000000000002E-3</v>
      </c>
      <c r="H15" s="38">
        <v>3.3410000000000002E-3</v>
      </c>
      <c r="I15" s="53"/>
      <c r="J15" s="49"/>
    </row>
    <row r="17" spans="7:7" ht="63" customHeight="1" x14ac:dyDescent="0.25">
      <c r="G17" s="4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Январь</vt:lpstr>
      <vt:lpstr>Февраль</vt:lpstr>
      <vt:lpstr>Март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2022-04-11T01:26:43Z</dcterms:modified>
</cp:coreProperties>
</file>